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2" activeTab="9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'Флак'!$A$2:$H$454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<sst xmlns="http://schemas.openxmlformats.org/spreadsheetml/2006/main" count="775" uniqueCount="736">
  <si>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</si>
  <si>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</si>
  <si>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</si>
  <si>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</si>
  <si>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</si>
  <si>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</si>
  <si>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</si>
  <si>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</si>
  <si>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</si>
  <si>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</si>
  <si>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</si>
  <si>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</si>
  <si>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</si>
  <si>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</si>
  <si>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</si>
  <si>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</si>
  <si>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</si>
  <si>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</si>
  <si>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</si>
  <si>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</si>
  <si>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</si>
  <si>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</si>
  <si>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</si>
  <si>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</si>
  <si>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</si>
  <si>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</si>
  <si>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</si>
  <si>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</si>
  <si>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</si>
  <si>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</si>
  <si>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</si>
  <si>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</si>
  <si>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</si>
  <si>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</si>
  <si>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</si>
  <si>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</si>
  <si>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</si>
  <si>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</si>
  <si>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</si>
  <si>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</si>
  <si>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</si>
  <si>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</si>
  <si>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</si>
  <si>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</si>
  <si>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</si>
  <si>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</si>
  <si>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</si>
  <si>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</si>
  <si>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</si>
  <si>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</si>
  <si>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</si>
  <si>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</si>
  <si>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</si>
  <si>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</si>
  <si>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</si>
  <si>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</si>
  <si>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</si>
  <si>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</si>
  <si>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</si>
  <si>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</si>
  <si>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</si>
  <si>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</si>
  <si>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</si>
  <si>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</si>
  <si>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</si>
  <si>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</si>
  <si>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</si>
  <si>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</si>
  <si>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</si>
  <si>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</si>
  <si>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</si>
  <si>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</si>
  <si>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</si>
  <si>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</si>
  <si>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</si>
  <si>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</si>
  <si>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</si>
  <si>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</si>
  <si>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</si>
  <si>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</si>
  <si>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</si>
  <si>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</si>
  <si>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</si>
  <si>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</si>
  <si>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</si>
  <si>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</si>
  <si>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</si>
  <si>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</si>
  <si>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</si>
  <si>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</si>
  <si>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</si>
  <si>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</si>
  <si>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</si>
  <si>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</si>
  <si>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</si>
  <si>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</si>
  <si>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</si>
  <si>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</si>
  <si>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</si>
  <si>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</si>
  <si>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</si>
  <si>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</si>
  <si>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</si>
  <si>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</si>
  <si>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</si>
  <si>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</si>
  <si>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</si>
  <si>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</si>
  <si>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</si>
  <si>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</si>
  <si>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</si>
  <si>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</si>
  <si>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</si>
  <si>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</si>
  <si>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</si>
  <si>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</si>
  <si>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</si>
  <si>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</si>
  <si>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</si>
  <si>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</si>
  <si>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</si>
  <si>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</si>
  <si>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</si>
  <si>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</si>
  <si>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</si>
  <si>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</si>
  <si>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</si>
  <si>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</si>
  <si>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</si>
  <si>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</si>
  <si>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</si>
  <si>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</si>
  <si>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</si>
  <si>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</si>
  <si>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</si>
  <si>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</si>
  <si>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</si>
  <si>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</si>
  <si>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</si>
  <si>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</si>
  <si>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</si>
  <si>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</si>
  <si>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</si>
  <si>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</si>
  <si>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</si>
  <si>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</si>
  <si>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</si>
  <si>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</si>
  <si>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</si>
  <si>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</si>
  <si>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</si>
  <si>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</si>
  <si>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</si>
  <si>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</si>
  <si>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</si>
  <si>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</si>
  <si>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</si>
  <si>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</si>
  <si>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</si>
  <si>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</si>
  <si>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</si>
  <si>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</si>
  <si>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</si>
  <si>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</si>
  <si>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</si>
  <si>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</si>
  <si>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</si>
  <si>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</si>
  <si>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</si>
  <si>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</si>
  <si>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</si>
  <si>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</si>
  <si>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</si>
  <si>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</si>
  <si>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</si>
  <si>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</si>
  <si>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</si>
  <si>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</si>
  <si>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</si>
  <si>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</si>
  <si>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</si>
  <si>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</si>
  <si>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</si>
  <si>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</si>
  <si>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</si>
  <si>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</si>
  <si>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</si>
  <si>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</si>
  <si>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</si>
  <si>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</si>
  <si>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</si>
  <si>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</si>
  <si>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</si>
  <si>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</si>
  <si>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</si>
  <si>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</si>
  <si>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</si>
  <si>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</si>
  <si>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</si>
  <si>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</si>
  <si>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</si>
  <si>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</si>
  <si>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</si>
  <si>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</si>
  <si>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</si>
  <si>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</si>
  <si>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</si>
  <si>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</si>
  <si>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</si>
  <si>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</si>
  <si>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</si>
  <si>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</si>
  <si>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</si>
  <si>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</si>
  <si>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</si>
  <si>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</si>
  <si>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</si>
  <si>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</si>
  <si>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</si>
  <si>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</si>
  <si>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</si>
  <si>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</si>
  <si>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</si>
  <si>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</si>
  <si>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</si>
  <si>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</si>
  <si>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</si>
  <si>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</si>
  <si>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</si>
  <si>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</si>
  <si>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</si>
  <si>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</si>
  <si>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</si>
  <si>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</si>
  <si>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>МКОУ ДО "Дом детства и юношества" г.Макушино</t>
  </si>
  <si>
    <t>641600, Курганская область, г.МакушиноЮ, ул. Кирова, д.2</t>
  </si>
  <si>
    <t>директор</t>
  </si>
  <si>
    <t>Тихонова Светлана Юрьевна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</si>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</sst>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\(00\)"/>
    <numFmt numFmtId="178" formatCode="[$-F800]dddd\,\ mmmm\ dd\,\ yyyy"/>
    <numFmt numFmtId="179" formatCode="0000000"/>
    <numFmt numFmtId="180" formatCode="#,##0.0"/>
    <numFmt numFmtId="181" formatCode="[$-FC19]d\ mmmm\ yyyy\ &quot;г.&quot;"/>
  </numFmts>
  <fonts count="32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20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72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177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7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2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9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9" fillId="24" borderId="0" xfId="0" applyFont="1" applyFill="1" applyAlignment="1" applyProtection="1">
      <alignment/>
      <protection hidden="1"/>
    </xf>
    <xf numFmtId="0" fontId="7" fillId="24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17" borderId="0" xfId="0" applyFont="1" applyFill="1" applyAlignment="1">
      <alignment/>
    </xf>
    <xf numFmtId="3" fontId="0" fillId="17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17" borderId="0" xfId="0" applyFill="1" applyAlignment="1">
      <alignment/>
    </xf>
    <xf numFmtId="179" fontId="0" fillId="0" borderId="0" xfId="0" applyNumberFormat="1" applyFont="1" applyAlignment="1" quotePrefix="1">
      <alignment/>
    </xf>
    <xf numFmtId="179" fontId="0" fillId="17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" fillId="20" borderId="18" xfId="0" applyNumberFormat="1" applyFont="1" applyFill="1" applyBorder="1" applyAlignment="1" applyProtection="1">
      <alignment horizontal="right" wrapText="1"/>
      <protection locked="0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0" borderId="20" xfId="0" applyFont="1" applyFill="1" applyBorder="1" applyAlignment="1" applyProtection="1">
      <alignment horizontal="center" vertical="center"/>
      <protection locked="0"/>
    </xf>
    <xf numFmtId="0" fontId="7" fillId="20" borderId="22" xfId="0" applyFont="1" applyFill="1" applyBorder="1" applyAlignment="1" applyProtection="1">
      <alignment horizontal="left" vertical="center"/>
      <protection locked="0"/>
    </xf>
    <xf numFmtId="0" fontId="7" fillId="20" borderId="23" xfId="0" applyFont="1" applyFill="1" applyBorder="1" applyAlignment="1" applyProtection="1">
      <alignment horizontal="left" vertical="center"/>
      <protection locked="0"/>
    </xf>
    <xf numFmtId="0" fontId="7" fillId="20" borderId="18" xfId="0" applyFont="1" applyFill="1" applyBorder="1" applyAlignment="1" applyProtection="1">
      <alignment horizontal="left" vertical="center"/>
      <protection locked="0"/>
    </xf>
    <xf numFmtId="0" fontId="7" fillId="20" borderId="12" xfId="0" applyFont="1" applyFill="1" applyBorder="1" applyAlignment="1" applyProtection="1">
      <alignment horizontal="left" vertical="center"/>
      <protection locked="0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/>
    </xf>
    <xf numFmtId="179" fontId="0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" fontId="0" fillId="2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20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22" xfId="0" applyFont="1" applyBorder="1" applyAlignment="1">
      <alignment horizontal="center" vertical="center" wrapText="1"/>
    </xf>
    <xf numFmtId="178" fontId="1" fillId="2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180975</xdr:rowOff>
    </xdr:from>
    <xdr:to>
      <xdr:col>76</xdr:col>
      <xdr:colOff>38100</xdr:colOff>
      <xdr:row>36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46672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9525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67400"/>
          <a:ext cx="480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2:CI38"/>
  <sheetViews>
    <sheetView showGridLines="0" zoomScalePageLayoutView="0" workbookViewId="0" topLeftCell="A12">
      <selection activeCell="X30" sqref="X30:CI30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140" t="s">
        <v>328</v>
      </c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2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89" t="s">
        <v>329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8"/>
    </row>
    <row r="16" ht="15" customHeight="1" thickBot="1"/>
    <row r="17" spans="8:80" ht="15" customHeight="1" thickBot="1">
      <c r="H17" s="94" t="s">
        <v>424</v>
      </c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6"/>
    </row>
    <row r="18" ht="19.5" customHeight="1" thickBot="1"/>
    <row r="19" spans="11:77" ht="15" customHeight="1">
      <c r="K19" s="124" t="s">
        <v>341</v>
      </c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6"/>
    </row>
    <row r="20" spans="11:77" ht="15" customHeight="1" thickBot="1">
      <c r="K20" s="127" t="s">
        <v>330</v>
      </c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43">
        <v>2018</v>
      </c>
      <c r="AR20" s="143"/>
      <c r="AS20" s="143"/>
      <c r="AT20" s="129" t="s">
        <v>331</v>
      </c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30"/>
    </row>
    <row r="21" ht="19.5" customHeight="1" thickBot="1"/>
    <row r="22" spans="1:84" ht="15.75" customHeight="1" thickBot="1">
      <c r="A22" s="147" t="s">
        <v>332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9"/>
      <c r="AY22" s="94" t="s">
        <v>333</v>
      </c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1"/>
      <c r="BP22" s="35"/>
      <c r="BR22" s="134" t="s">
        <v>340</v>
      </c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6"/>
    </row>
    <row r="23" spans="1:87" ht="15" customHeight="1">
      <c r="A23" s="131" t="s">
        <v>396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3"/>
      <c r="AY23" s="110" t="s">
        <v>395</v>
      </c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2"/>
      <c r="BO23" s="108" t="s">
        <v>423</v>
      </c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</row>
    <row r="24" spans="1:87" ht="39.75" customHeight="1">
      <c r="A24" s="144" t="s">
        <v>397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6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</row>
    <row r="25" spans="1:87" ht="15" customHeight="1">
      <c r="A25" s="122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90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</row>
    <row r="26" spans="1:87" ht="15.75" thickBot="1">
      <c r="A26" s="122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90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</row>
    <row r="27" spans="1:84" ht="15" customHeight="1" thickBot="1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3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94" t="s">
        <v>334</v>
      </c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6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16" t="s">
        <v>335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02" t="s">
        <v>234</v>
      </c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3"/>
    </row>
    <row r="30" spans="1:87" ht="15.75" customHeight="1" thickBot="1">
      <c r="A30" s="116" t="s">
        <v>336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00" t="s">
        <v>235</v>
      </c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1"/>
    </row>
    <row r="31" spans="1:87" ht="15.75" customHeight="1" thickBot="1">
      <c r="A31" s="110" t="s">
        <v>337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04" t="s">
        <v>338</v>
      </c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6"/>
    </row>
    <row r="32" spans="1:87" ht="12.75">
      <c r="A32" s="110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07" t="s">
        <v>339</v>
      </c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9"/>
      <c r="AR32" s="110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2"/>
      <c r="BN32" s="110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2"/>
    </row>
    <row r="33" spans="1:87" ht="12.75">
      <c r="A33" s="110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07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9"/>
      <c r="AR33" s="110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2"/>
      <c r="BN33" s="110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2"/>
    </row>
    <row r="34" spans="1:87" ht="12.75">
      <c r="A34" s="110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07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9"/>
      <c r="AR34" s="110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2"/>
      <c r="BN34" s="110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2"/>
    </row>
    <row r="35" spans="1:87" ht="12.75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07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9"/>
      <c r="AR35" s="110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2"/>
      <c r="BN35" s="110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2"/>
    </row>
    <row r="36" spans="1:87" ht="12.75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07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9"/>
      <c r="AR36" s="110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2"/>
      <c r="BN36" s="113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5"/>
    </row>
    <row r="37" spans="1:87" ht="13.5" thickBot="1">
      <c r="A37" s="119">
        <v>1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1"/>
      <c r="V37" s="119">
        <v>2</v>
      </c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1"/>
      <c r="AR37" s="119">
        <v>3</v>
      </c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1"/>
      <c r="BN37" s="119">
        <v>4</v>
      </c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1"/>
    </row>
    <row r="38" spans="1:87" ht="15" customHeight="1" thickBot="1">
      <c r="A38" s="137">
        <v>609537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9"/>
      <c r="V38" s="97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9"/>
      <c r="AR38" s="97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9"/>
      <c r="BN38" s="97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9"/>
    </row>
    <row r="40" ht="12.75"/>
  </sheetData>
  <sheetProtection password="E2BC" sheet="1" objects="1" scenarios="1"/>
  <mergeCells count="35"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  <mergeCell ref="A23:AX23"/>
    <mergeCell ref="AY23:BM23"/>
    <mergeCell ref="BR22:CF22"/>
    <mergeCell ref="H17:CB17"/>
    <mergeCell ref="E15:CE15"/>
    <mergeCell ref="K19:BY19"/>
    <mergeCell ref="K20:AP20"/>
    <mergeCell ref="AT20:BY20"/>
    <mergeCell ref="A26:AX26"/>
    <mergeCell ref="A27:AX27"/>
    <mergeCell ref="BS27:CE27"/>
    <mergeCell ref="BN37:CI37"/>
    <mergeCell ref="AR37:BM37"/>
    <mergeCell ref="A31:U36"/>
    <mergeCell ref="A29:W29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</mergeCells>
  <dataValidations count="1">
    <dataValidation type="list" allowBlank="1" showInputMessage="1" showErrorMessage="1" errorTitle="Ошибка ввода" error="Выберите значение из списка" sqref="AQ20:AS20">
      <formula1>"2016,2017,2018,2019,2020"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7:W49"/>
  <sheetViews>
    <sheetView showGridLines="0" tabSelected="1" zoomScalePageLayoutView="0" workbookViewId="0" topLeftCell="A17">
      <selection activeCell="S48" sqref="S48:U48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413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311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193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312</v>
      </c>
      <c r="Q19" s="1" t="s">
        <v>313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414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7312</v>
      </c>
      <c r="Q21" s="66">
        <v>0</v>
      </c>
    </row>
    <row r="22" spans="1:17" ht="25.5">
      <c r="A22" s="3" t="s">
        <v>314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6283</v>
      </c>
      <c r="Q22" s="66">
        <v>0</v>
      </c>
    </row>
    <row r="23" spans="1:17" ht="15.75">
      <c r="A23" s="3" t="s">
        <v>342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4826</v>
      </c>
      <c r="Q23" s="66">
        <v>0</v>
      </c>
    </row>
    <row r="24" spans="1:17" ht="25.5">
      <c r="A24" s="7" t="s">
        <v>343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731</v>
      </c>
      <c r="Q24" s="66">
        <v>0</v>
      </c>
    </row>
    <row r="25" spans="1:17" ht="15.75">
      <c r="A25" s="7" t="s">
        <v>344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3279</v>
      </c>
      <c r="Q25" s="66">
        <v>0</v>
      </c>
    </row>
    <row r="26" spans="1:17" ht="15.75">
      <c r="A26" s="7" t="s">
        <v>345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  <c r="Q26" s="66">
        <v>0</v>
      </c>
    </row>
    <row r="27" spans="1:17" ht="15.75">
      <c r="A27" s="7" t="s">
        <v>346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  <c r="Q27" s="66">
        <v>0</v>
      </c>
    </row>
    <row r="28" spans="1:17" ht="15.75">
      <c r="A28" s="7" t="s">
        <v>347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816</v>
      </c>
      <c r="Q28" s="66">
        <v>0</v>
      </c>
    </row>
    <row r="29" spans="1:17" ht="15.75">
      <c r="A29" s="3" t="s">
        <v>348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0</v>
      </c>
      <c r="Q29" s="66">
        <v>0</v>
      </c>
    </row>
    <row r="30" spans="1:17" ht="15.75">
      <c r="A30" s="3" t="s">
        <v>349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1457</v>
      </c>
      <c r="Q30" s="66">
        <v>0</v>
      </c>
    </row>
    <row r="31" spans="1:17" ht="15.75">
      <c r="A31" s="3" t="s">
        <v>315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963</v>
      </c>
      <c r="Q31" s="66">
        <v>0</v>
      </c>
    </row>
    <row r="32" spans="1:17" ht="15.75">
      <c r="A32" s="3" t="s">
        <v>319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30</v>
      </c>
      <c r="Q32" s="66">
        <v>0</v>
      </c>
    </row>
    <row r="33" spans="1:17" ht="15.75">
      <c r="A33" s="3" t="s">
        <v>320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0</v>
      </c>
      <c r="Q33" s="66">
        <v>0</v>
      </c>
    </row>
    <row r="34" spans="1:17" ht="15.75">
      <c r="A34" s="3" t="s">
        <v>321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852</v>
      </c>
      <c r="Q34" s="66">
        <v>0</v>
      </c>
    </row>
    <row r="35" spans="1:17" ht="15.75">
      <c r="A35" s="3" t="s">
        <v>322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0</v>
      </c>
      <c r="Q35" s="66">
        <v>0</v>
      </c>
    </row>
    <row r="36" spans="1:17" ht="15.75">
      <c r="A36" s="3" t="s">
        <v>323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37</v>
      </c>
      <c r="Q36" s="66">
        <v>0</v>
      </c>
    </row>
    <row r="37" spans="1:17" ht="15.75">
      <c r="A37" s="3" t="s">
        <v>324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44</v>
      </c>
      <c r="Q37" s="66">
        <v>0</v>
      </c>
    </row>
    <row r="38" spans="1:17" ht="15.75">
      <c r="A38" s="3" t="s">
        <v>316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0</v>
      </c>
      <c r="Q38" s="66">
        <v>0</v>
      </c>
    </row>
    <row r="39" spans="1:17" ht="15.75">
      <c r="A39" s="3" t="s">
        <v>317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66</v>
      </c>
      <c r="Q39" s="66">
        <v>0</v>
      </c>
    </row>
    <row r="40" spans="1:17" ht="15.75">
      <c r="A40" s="3" t="s">
        <v>318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0</v>
      </c>
      <c r="Q40" s="66">
        <v>0</v>
      </c>
    </row>
    <row r="44" spans="1:15" s="5" customFormat="1" ht="38.25" customHeight="1">
      <c r="A44" s="163" t="s">
        <v>326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>
      <c r="A45" s="164" t="s">
        <v>327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 t="s">
        <v>236</v>
      </c>
      <c r="Q45" s="162"/>
      <c r="S45" s="162" t="s">
        <v>237</v>
      </c>
      <c r="T45" s="162"/>
      <c r="U45" s="162"/>
      <c r="W45" s="33"/>
    </row>
    <row r="46" spans="16:23" s="5" customFormat="1" ht="12.75">
      <c r="P46" s="120" t="s">
        <v>245</v>
      </c>
      <c r="Q46" s="120"/>
      <c r="S46" s="120" t="s">
        <v>325</v>
      </c>
      <c r="T46" s="120"/>
      <c r="U46" s="120"/>
      <c r="W46" s="21" t="s">
        <v>246</v>
      </c>
    </row>
    <row r="47" s="5" customFormat="1" ht="12.75"/>
    <row r="48" spans="15:21" s="5" customFormat="1" ht="15.75">
      <c r="O48" s="32"/>
      <c r="P48" s="162">
        <v>83523620294</v>
      </c>
      <c r="Q48" s="162"/>
      <c r="S48" s="166">
        <v>43497</v>
      </c>
      <c r="T48" s="166"/>
      <c r="U48" s="166"/>
    </row>
    <row r="49" spans="16:21" s="5" customFormat="1" ht="12.75">
      <c r="P49" s="120" t="s">
        <v>247</v>
      </c>
      <c r="Q49" s="120"/>
      <c r="S49" s="165" t="s">
        <v>248</v>
      </c>
      <c r="T49" s="120"/>
      <c r="U49" s="120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355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354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166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158</v>
      </c>
      <c r="P18" s="167" t="s">
        <v>167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168</v>
      </c>
      <c r="Q19" s="10" t="s">
        <v>351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171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>
        <v>0</v>
      </c>
      <c r="Q21" s="8">
        <v>0</v>
      </c>
    </row>
    <row r="22" spans="1:17" ht="25.5">
      <c r="A22" s="59" t="s">
        <v>178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>
        <v>0</v>
      </c>
      <c r="Q22" s="8">
        <v>0</v>
      </c>
    </row>
    <row r="23" spans="1:17" ht="15.75">
      <c r="A23" s="59" t="s">
        <v>179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>
        <v>0</v>
      </c>
      <c r="Q23" s="8">
        <v>0</v>
      </c>
    </row>
    <row r="24" spans="1:17" ht="15.75">
      <c r="A24" s="59" t="s">
        <v>180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>
        <v>0</v>
      </c>
      <c r="Q24" s="8">
        <v>0</v>
      </c>
    </row>
    <row r="25" spans="1:17" ht="15.75">
      <c r="A25" s="59" t="s">
        <v>181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>
        <v>0</v>
      </c>
      <c r="Q25" s="8">
        <v>0</v>
      </c>
    </row>
    <row r="26" spans="1:17" ht="15.75">
      <c r="A26" s="59" t="s">
        <v>182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>
        <v>0</v>
      </c>
      <c r="Q26" s="8">
        <v>0</v>
      </c>
    </row>
    <row r="27" spans="1:17" ht="15.75">
      <c r="A27" s="59" t="s">
        <v>183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>
        <v>0</v>
      </c>
      <c r="Q27" s="8">
        <v>0</v>
      </c>
    </row>
    <row r="28" spans="1:17" ht="15.75">
      <c r="A28" s="59" t="s">
        <v>184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>
        <v>0</v>
      </c>
      <c r="Q28" s="8">
        <v>0</v>
      </c>
    </row>
    <row r="29" spans="1:17" ht="15.75">
      <c r="A29" s="59" t="s">
        <v>185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>
        <v>0</v>
      </c>
      <c r="Q29" s="8">
        <v>0</v>
      </c>
    </row>
    <row r="30" spans="1:17" ht="15.75">
      <c r="A30" s="58" t="s">
        <v>352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>
        <v>0</v>
      </c>
      <c r="Q30" s="8">
        <v>0</v>
      </c>
    </row>
    <row r="31" spans="1:17" ht="15.75">
      <c r="A31" s="58" t="s">
        <v>353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>
        <v>0</v>
      </c>
      <c r="Q31" s="8">
        <v>0</v>
      </c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354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202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158</v>
      </c>
      <c r="P19" s="1" t="s">
        <v>356</v>
      </c>
      <c r="Q19" s="1" t="s">
        <v>357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168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>
        <v>0</v>
      </c>
      <c r="Q21" s="8">
        <v>0</v>
      </c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358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202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266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359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0</v>
      </c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P455"/>
  <sheetViews>
    <sheetView zoomScalePageLayoutView="0" workbookViewId="0" topLeftCell="A1">
      <selection activeCell="A1" sqref="A1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425</v>
      </c>
      <c r="B1" s="69"/>
      <c r="C1" s="69"/>
      <c r="D1" s="68"/>
      <c r="E1" s="69"/>
      <c r="F1" s="69"/>
      <c r="G1" s="69"/>
      <c r="H1" s="69"/>
      <c r="J1" s="70" t="s">
        <v>426</v>
      </c>
      <c r="K1" s="70"/>
      <c r="L1" s="71"/>
      <c r="M1" s="71"/>
      <c r="O1" s="70" t="s">
        <v>427</v>
      </c>
      <c r="P1" s="71"/>
    </row>
    <row r="2" spans="1:16" ht="12.75">
      <c r="A2" s="72" t="s">
        <v>428</v>
      </c>
      <c r="B2" s="72" t="s">
        <v>429</v>
      </c>
      <c r="C2" s="72" t="s">
        <v>430</v>
      </c>
      <c r="D2" s="72" t="s">
        <v>431</v>
      </c>
      <c r="E2" s="72" t="s">
        <v>432</v>
      </c>
      <c r="F2" s="72" t="s">
        <v>433</v>
      </c>
      <c r="G2" s="72" t="s">
        <v>434</v>
      </c>
      <c r="H2" s="72" t="s">
        <v>435</v>
      </c>
      <c r="J2" s="73" t="s">
        <v>436</v>
      </c>
      <c r="K2" s="73" t="s">
        <v>438</v>
      </c>
      <c r="L2" s="73" t="s">
        <v>432</v>
      </c>
      <c r="M2" s="73" t="s">
        <v>439</v>
      </c>
      <c r="O2" s="74" t="s">
        <v>440</v>
      </c>
      <c r="P2" s="74" t="s">
        <v>441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1</v>
      </c>
      <c r="F3" s="75"/>
      <c r="G3" s="75"/>
      <c r="H3" s="76">
        <f>SUM(H4:H11,H12,H14,H105,H112,H114,H123,H411,H438,H441,H450)</f>
        <v>1</v>
      </c>
      <c r="J3" s="5" t="s">
        <v>442</v>
      </c>
      <c r="K3" s="5">
        <v>1</v>
      </c>
      <c r="L3" s="5" t="s">
        <v>443</v>
      </c>
      <c r="M3" s="5" t="s">
        <v>340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444</v>
      </c>
      <c r="H4" s="5">
        <f>IF(LEN(P_1)&lt;&gt;0,0,1)</f>
        <v>0</v>
      </c>
      <c r="J4" s="5" t="s">
        <v>445</v>
      </c>
      <c r="K4" s="5">
        <v>2</v>
      </c>
      <c r="L4" s="5" t="s">
        <v>446</v>
      </c>
      <c r="M4" s="5" t="str">
        <f>IF(P_1=0,"Нет данных",P_1)</f>
        <v>МКОУ ДО "Дом детства и юношества" г.Макушино</v>
      </c>
      <c r="O4" s="77">
        <f ca="1">TODAY()</f>
        <v>43497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447</v>
      </c>
      <c r="H5" s="5">
        <f>IF(LEN(P_2)&lt;&gt;0,0,1)</f>
        <v>0</v>
      </c>
      <c r="J5" s="5" t="s">
        <v>448</v>
      </c>
      <c r="K5" s="5">
        <v>3</v>
      </c>
      <c r="L5" s="5" t="s">
        <v>449</v>
      </c>
      <c r="M5" s="5" t="str">
        <f>IF(P_2=0,"Нет данных",P_2)</f>
        <v>641600, Курганская область, г.МакушиноЮ, ул. Кирова, д.2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450</v>
      </c>
      <c r="H6" s="5">
        <f>IF(LEN(P_3)&lt;&gt;0,0,1)</f>
        <v>0</v>
      </c>
      <c r="J6" s="5" t="s">
        <v>451</v>
      </c>
      <c r="K6" s="5">
        <v>4</v>
      </c>
      <c r="L6" s="5" t="s">
        <v>452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453</v>
      </c>
      <c r="H7" s="5">
        <f>IF(LEN(P_4)&lt;&gt;0,0,1)</f>
        <v>1</v>
      </c>
      <c r="J7" s="5" t="s">
        <v>454</v>
      </c>
      <c r="K7" s="5">
        <v>5</v>
      </c>
      <c r="L7" s="5" t="s">
        <v>455</v>
      </c>
      <c r="M7" s="5" t="str">
        <f>IF(P_4=0,"Нет данных",P_4)</f>
        <v>Нет данных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456</v>
      </c>
      <c r="H8" s="5">
        <f>IF(LEN(R_1)&lt;&gt;0,0,1)</f>
        <v>0</v>
      </c>
      <c r="J8" s="78" t="s">
        <v>457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458</v>
      </c>
      <c r="H9" s="5">
        <f>IF(LEN(R_2)&lt;&gt;0,0,1)</f>
        <v>0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459</v>
      </c>
      <c r="H10" s="5">
        <f>IF(LEN(R_3)&lt;&gt;0,0,1)</f>
        <v>0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460</v>
      </c>
      <c r="H11" s="5">
        <f>IF(LEN(R_4)&lt;&gt;0,0,1)</f>
        <v>0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462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463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464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465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466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467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468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469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470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471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472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473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474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475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476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477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478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479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480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481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482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483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484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485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486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487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488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489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490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491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492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493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494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495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496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497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498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499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500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501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502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503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504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505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506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507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508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509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510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511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512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513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514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515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516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517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518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519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520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521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522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523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524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525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526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527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528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529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530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531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532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533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534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535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536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537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538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539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540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541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542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543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544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545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546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547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548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549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550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551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552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553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554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555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556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557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558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559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560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561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562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563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564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565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566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567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568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569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570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571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572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573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574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575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576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577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578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579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580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581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582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583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584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585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586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587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588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589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590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591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592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593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594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595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596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597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598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599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600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602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603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604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605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606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607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608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609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610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611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612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613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614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615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616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617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618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619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620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621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622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623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624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625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626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627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628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629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630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631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632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633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642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643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644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645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646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647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648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649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650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651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652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653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654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655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656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657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658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659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660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661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662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663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664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665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666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667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668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669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670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671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672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673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674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675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676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677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678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679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680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681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682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683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684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685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686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687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688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689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690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691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692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693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694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695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696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697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698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699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700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701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702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703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704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705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706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707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708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709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710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711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712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713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714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715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716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717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718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719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720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721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722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723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724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725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726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727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728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729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730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731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732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733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734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735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0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1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2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3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4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5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6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7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8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9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10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11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12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13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14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15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16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17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18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19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20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21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22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23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24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25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26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27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28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29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30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31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32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33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34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35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36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37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38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39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40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41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42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43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44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45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46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47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48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49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50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51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52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53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54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55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56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57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58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59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60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61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62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63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64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65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66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67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68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69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70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71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72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73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74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75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76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77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78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79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80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81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82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83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84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85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86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87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88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89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90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91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92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93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94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95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96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97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98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99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100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101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102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54">P_3</f>
        <v>609537</v>
      </c>
      <c r="B387" s="5">
        <v>6</v>
      </c>
      <c r="C387" s="85">
        <v>264</v>
      </c>
      <c r="D387" s="85">
        <v>264</v>
      </c>
      <c r="E387" s="5" t="s">
        <v>103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104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105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106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107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108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109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110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111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112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113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114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115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116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117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118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119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120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121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122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123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124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125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126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127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128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129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130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131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132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133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134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135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136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635</v>
      </c>
      <c r="H422">
        <f>IF('Раздел 7'!P22&gt;='Раздел 7'!P21,0,1)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634</v>
      </c>
      <c r="H423">
        <f>IF(OR(AND('Раздел 7'!P22=0,'Раздел 7'!P21=0),AND('Раздел 7'!P22&gt;0,'Раздел 7'!P21&gt;0)),0,1)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636</v>
      </c>
      <c r="H424">
        <f>IF('Раздел 7'!P24&gt;='Раздел 7'!P23,0,1)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637</v>
      </c>
      <c r="H425">
        <f>IF(OR(AND('Раздел 7'!P24=0,'Раздел 7'!P23=0),AND('Раздел 7'!P24&gt;0,'Раздел 7'!P23&gt;0)),0,1)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437</v>
      </c>
      <c r="H426">
        <f>IF('Раздел 7'!P34&gt;='Раздел 7'!P35,0,1)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638</v>
      </c>
      <c r="H427">
        <f>IF('Раздел 7'!P43&gt;='Раздел 7'!P42,0,1)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639</v>
      </c>
      <c r="H428">
        <f>IF(OR(AND('Раздел 7'!P43=0,'Раздел 7'!P42=0),AND('Раздел 7'!P43&gt;0,'Раздел 7'!P42&gt;0)),0,1)</f>
        <v>0</v>
      </c>
    </row>
    <row r="429" spans="1:8" ht="12.75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640</v>
      </c>
      <c r="H429">
        <f>IF('Раздел 7'!P45&gt;='Раздел 7'!P44,0,1)</f>
        <v>0</v>
      </c>
    </row>
    <row r="430" spans="1:8" ht="12.75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641</v>
      </c>
      <c r="H430">
        <f>IF(OR(AND('Раздел 7'!P45=0,'Раздел 7'!P44=0),AND('Раздел 7'!P45&gt;0,'Раздел 7'!P44&gt;0)),0,1)</f>
        <v>0</v>
      </c>
    </row>
    <row r="431" spans="1:8" ht="12.75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137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ht="12.75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138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ht="12.75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139</v>
      </c>
      <c r="H433">
        <f>IF(OR(AND('Раздел 7'!P26=0,'Раздел 7'!P25=0),AND('Раздел 7'!P26&gt;0,'Раздел 7'!P25&gt;0)),0,1)</f>
        <v>0</v>
      </c>
    </row>
    <row r="434" spans="1:8" ht="12.75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140</v>
      </c>
      <c r="H434">
        <f>IF(OR(AND('Раздел 7'!P52=0,'Раздел 7'!P51=0),AND('Раздел 7'!P52&gt;0,'Раздел 7'!P51&gt;0)),0,1)</f>
        <v>0</v>
      </c>
    </row>
    <row r="435" spans="1:8" ht="12.75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141</v>
      </c>
      <c r="H435">
        <f>IF(OR(AND('Раздел 7'!P55=0,'Раздел 7'!P54=0),AND('Раздел 7'!P55&gt;0,'Раздел 7'!P54&gt;0)),0,1)</f>
        <v>0</v>
      </c>
    </row>
    <row r="436" spans="1:8" ht="12.75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142</v>
      </c>
      <c r="H436">
        <f>IF(OR(AND('Раздел 7'!P71=0,'Раздел 7'!P63=0),AND('Раздел 7'!P71&gt;0,'Раздел 7'!P63&gt;0)),0,1)</f>
        <v>0</v>
      </c>
    </row>
    <row r="437" spans="1:8" ht="12.75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143</v>
      </c>
      <c r="H437">
        <f>IF('Раздел 7'!P38&gt;='Раздел 7'!P39,0,1)</f>
        <v>0</v>
      </c>
    </row>
    <row r="438" spans="1:8" ht="12.75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ht="12.75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144</v>
      </c>
      <c r="H439">
        <f>IF('Раздел 8'!P21=SUM('Раздел 8'!P22:P23),0,1)</f>
        <v>0</v>
      </c>
    </row>
    <row r="440" spans="1:8" ht="12.75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145</v>
      </c>
      <c r="H440">
        <f>IF('Раздел 8'!P23=SUM('Раздел 8'!P24:P28),0,1)</f>
        <v>0</v>
      </c>
    </row>
    <row r="441" spans="1:8" ht="12.75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ht="12.75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146</v>
      </c>
      <c r="H442" s="84">
        <f>IF('Раздел 9'!P21=SUM('Раздел 9'!P22,'Раздел 9'!P31,'Раздел 9'!P38,'Раздел 9'!P39),0,1)</f>
        <v>0</v>
      </c>
    </row>
    <row r="443" spans="1:8" s="84" customFormat="1" ht="12.75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147</v>
      </c>
      <c r="H443" s="84">
        <f>IF('Раздел 9'!Q21=SUM('Раздел 9'!Q22,'Раздел 9'!Q31,'Раздел 9'!Q38,'Раздел 9'!Q39),0,1)</f>
        <v>0</v>
      </c>
    </row>
    <row r="444" spans="1:8" s="84" customFormat="1" ht="12.75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148</v>
      </c>
      <c r="H444" s="84">
        <f>IF('Раздел 9'!P22=SUM('Раздел 9'!P23,'Раздел 9'!P29,'Раздел 9'!P30),0,1)</f>
        <v>0</v>
      </c>
    </row>
    <row r="445" spans="1:8" s="84" customFormat="1" ht="12.75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149</v>
      </c>
      <c r="H445" s="84">
        <f>IF('Раздел 9'!Q22=SUM('Раздел 9'!Q23,'Раздел 9'!Q29,'Раздел 9'!Q30),0,1)</f>
        <v>0</v>
      </c>
    </row>
    <row r="446" spans="1:8" s="84" customFormat="1" ht="12.75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150</v>
      </c>
      <c r="H446" s="84">
        <f>IF('Раздел 9'!P23=SUM('Раздел 9'!P24:P28),0,1)</f>
        <v>0</v>
      </c>
    </row>
    <row r="447" spans="1:8" s="84" customFormat="1" ht="12.75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151</v>
      </c>
      <c r="H447" s="84">
        <f>IF('Раздел 9'!Q23=SUM('Раздел 9'!Q24:Q28),0,1)</f>
        <v>0</v>
      </c>
    </row>
    <row r="448" spans="1:8" s="84" customFormat="1" ht="12.75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152</v>
      </c>
      <c r="H448" s="84">
        <f>IF('Раздел 9'!P31=SUM('Раздел 9'!P32:P37),0,1)</f>
        <v>0</v>
      </c>
    </row>
    <row r="449" spans="1:8" ht="12.75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153</v>
      </c>
      <c r="H449" s="84">
        <f>IF('Раздел 9'!Q31=SUM('Раздел 9'!Q32:Q37),0,1)</f>
        <v>0</v>
      </c>
    </row>
    <row r="450" spans="1:8" ht="12.75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ht="12.75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156</v>
      </c>
      <c r="H451">
        <f>IF('Раздел 5'!P26&lt;=SUM('Раздел 2'!R21,'Раздел 3'!Q21),0,1)</f>
        <v>0</v>
      </c>
    </row>
    <row r="452" spans="1:8" ht="12.75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154</v>
      </c>
      <c r="H452">
        <f>IF('Раздел 2'!R21&gt;='Раздел 7'!P38,0,1)</f>
        <v>0</v>
      </c>
    </row>
    <row r="453" spans="1:5" ht="12.75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155</v>
      </c>
    </row>
    <row r="454" spans="1:8" ht="12.75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601</v>
      </c>
      <c r="H454">
        <f>IF('Раздел 8'!P23-'Раздел 8'!P29=SUM('Раздел 9'!Q21,'Раздел 9'!Q40),0,1)</f>
        <v>0</v>
      </c>
    </row>
    <row r="455" ht="12.75">
      <c r="A455" s="78" t="s">
        <v>461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7:P27"/>
  <sheetViews>
    <sheetView showGridLines="0" zoomScalePageLayoutView="0" workbookViewId="0" topLeftCell="A17">
      <selection activeCell="P22" sqref="P22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188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189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157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159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160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350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>
      <c r="A23" s="3" t="s">
        <v>161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162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>
      <c r="A25" s="3" t="s">
        <v>163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164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165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5:W31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190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191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166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158</v>
      </c>
      <c r="P17" s="156" t="s">
        <v>174</v>
      </c>
      <c r="Q17" s="156"/>
      <c r="R17" s="156" t="s">
        <v>167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168</v>
      </c>
      <c r="Q18" s="156" t="s">
        <v>177</v>
      </c>
      <c r="R18" s="156" t="s">
        <v>168</v>
      </c>
      <c r="S18" s="156" t="s">
        <v>169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176</v>
      </c>
      <c r="T19" s="1" t="s">
        <v>175</v>
      </c>
      <c r="U19" s="1" t="s">
        <v>403</v>
      </c>
      <c r="V19" s="1" t="s">
        <v>170</v>
      </c>
      <c r="W19" s="1" t="s">
        <v>360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171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26</v>
      </c>
      <c r="Q21" s="8">
        <v>1</v>
      </c>
      <c r="R21" s="8">
        <v>1309</v>
      </c>
      <c r="S21" s="8">
        <v>694</v>
      </c>
      <c r="T21" s="8">
        <v>44</v>
      </c>
      <c r="U21" s="8">
        <v>1</v>
      </c>
      <c r="V21" s="8">
        <v>0</v>
      </c>
      <c r="W21" s="8">
        <v>3</v>
      </c>
    </row>
    <row r="22" spans="1:23" ht="25.5">
      <c r="A22" s="7" t="s">
        <v>178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2</v>
      </c>
      <c r="Q22" s="8">
        <v>0</v>
      </c>
      <c r="R22" s="8">
        <v>54</v>
      </c>
      <c r="S22" s="8">
        <v>32</v>
      </c>
      <c r="T22" s="8">
        <v>0</v>
      </c>
      <c r="U22" s="8">
        <v>0</v>
      </c>
      <c r="V22" s="8">
        <v>0</v>
      </c>
      <c r="W22" s="8">
        <v>1</v>
      </c>
    </row>
    <row r="23" spans="1:23" ht="15.75">
      <c r="A23" s="7" t="s">
        <v>179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>
      <c r="A24" s="7" t="s">
        <v>180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7" t="s">
        <v>181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2</v>
      </c>
      <c r="Q25" s="8">
        <v>0</v>
      </c>
      <c r="R25" s="8">
        <v>72</v>
      </c>
      <c r="S25" s="8">
        <v>27</v>
      </c>
      <c r="T25" s="8">
        <v>0</v>
      </c>
      <c r="U25" s="8">
        <v>1</v>
      </c>
      <c r="V25" s="8">
        <v>0</v>
      </c>
      <c r="W25" s="8">
        <v>0</v>
      </c>
    </row>
    <row r="26" spans="1:23" ht="15.75">
      <c r="A26" s="7" t="s">
        <v>182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3</v>
      </c>
      <c r="Q26" s="8">
        <v>1</v>
      </c>
      <c r="R26" s="8">
        <v>323</v>
      </c>
      <c r="S26" s="8">
        <v>249</v>
      </c>
      <c r="T26" s="8">
        <v>44</v>
      </c>
      <c r="U26" s="8">
        <v>0</v>
      </c>
      <c r="V26" s="8">
        <v>0</v>
      </c>
      <c r="W26" s="8">
        <v>0</v>
      </c>
    </row>
    <row r="27" spans="1:23" ht="15.75">
      <c r="A27" s="7" t="s">
        <v>183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8</v>
      </c>
      <c r="Q27" s="8">
        <v>0</v>
      </c>
      <c r="R27" s="8">
        <v>468</v>
      </c>
      <c r="S27" s="8">
        <v>211</v>
      </c>
      <c r="T27" s="8">
        <v>0</v>
      </c>
      <c r="U27" s="8">
        <v>0</v>
      </c>
      <c r="V27" s="8">
        <v>0</v>
      </c>
      <c r="W27" s="8">
        <v>2</v>
      </c>
    </row>
    <row r="28" spans="1:23" ht="15.75">
      <c r="A28" s="7" t="s">
        <v>184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>
      <c r="A29" s="7" t="s">
        <v>185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11</v>
      </c>
      <c r="Q29" s="8">
        <v>0</v>
      </c>
      <c r="R29" s="8">
        <v>392</v>
      </c>
      <c r="S29" s="8">
        <v>175</v>
      </c>
      <c r="T29" s="8">
        <v>0</v>
      </c>
      <c r="U29" s="8">
        <v>0</v>
      </c>
      <c r="V29" s="8">
        <v>0</v>
      </c>
      <c r="W29" s="8">
        <v>0</v>
      </c>
    </row>
    <row r="30" spans="1:23" ht="15.75">
      <c r="A30" s="7" t="s">
        <v>172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5.5">
      <c r="A31" s="7" t="s">
        <v>173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N17:T22"/>
  <sheetViews>
    <sheetView showGridLines="0" zoomScalePageLayoutView="0" workbookViewId="0" topLeftCell="N17">
      <selection activeCell="P21" sqref="P21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399</v>
      </c>
      <c r="O17" s="152"/>
      <c r="P17" s="152"/>
      <c r="Q17" s="152"/>
      <c r="R17" s="152"/>
      <c r="S17" s="152"/>
      <c r="T17" s="152"/>
    </row>
    <row r="18" spans="15:20" ht="12.75">
      <c r="O18" s="157" t="s">
        <v>192</v>
      </c>
      <c r="P18" s="157"/>
      <c r="Q18" s="157"/>
      <c r="R18" s="157"/>
      <c r="S18" s="157"/>
      <c r="T18" s="157"/>
    </row>
    <row r="19" spans="14:20" ht="76.5">
      <c r="N19" s="64"/>
      <c r="O19" s="10" t="s">
        <v>158</v>
      </c>
      <c r="P19" s="10" t="s">
        <v>186</v>
      </c>
      <c r="Q19" s="10" t="s">
        <v>187</v>
      </c>
      <c r="R19" s="10" t="s">
        <v>404</v>
      </c>
      <c r="S19" s="10" t="s">
        <v>418</v>
      </c>
      <c r="T19" s="10" t="s">
        <v>362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168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>
      <c r="N22" s="64" t="s">
        <v>361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7:P27"/>
  <sheetViews>
    <sheetView showGridLines="0" zoomScalePageLayoutView="0" workbookViewId="0" topLeftCell="A17">
      <selection activeCell="P27" sqref="P27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398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201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193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194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195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196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>
      <c r="A23" s="3" t="s">
        <v>197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>
      <c r="A24" s="7" t="s">
        <v>199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</row>
    <row r="25" spans="1:16" ht="15.75">
      <c r="A25" s="7" t="s">
        <v>200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</row>
    <row r="26" spans="1:16" ht="15.75">
      <c r="A26" s="3" t="s">
        <v>405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198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6:Q26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207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208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202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158</v>
      </c>
      <c r="P18" s="156" t="s">
        <v>203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204</v>
      </c>
      <c r="Q19" s="1" t="s">
        <v>205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406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>
      <c r="A22" s="7" t="s">
        <v>407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634</v>
      </c>
      <c r="Q22" s="8">
        <v>368</v>
      </c>
    </row>
    <row r="23" spans="1:17" ht="15.75">
      <c r="A23" s="7" t="s">
        <v>408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457</v>
      </c>
      <c r="Q23" s="8">
        <v>295</v>
      </c>
    </row>
    <row r="24" spans="1:17" ht="15.75">
      <c r="A24" s="7" t="s">
        <v>409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172</v>
      </c>
      <c r="Q24" s="8">
        <v>84</v>
      </c>
    </row>
    <row r="25" spans="1:17" ht="15.75">
      <c r="A25" s="7" t="s">
        <v>410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46</v>
      </c>
      <c r="Q25" s="8">
        <v>46</v>
      </c>
    </row>
    <row r="26" spans="1:17" ht="15.75">
      <c r="A26" s="7" t="s">
        <v>206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1309</v>
      </c>
      <c r="Q26" s="8">
        <v>793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5:AR42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400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264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202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158</v>
      </c>
      <c r="P17" s="156" t="s">
        <v>209</v>
      </c>
      <c r="Q17" s="156" t="s">
        <v>210</v>
      </c>
      <c r="R17" s="159" t="s">
        <v>262</v>
      </c>
      <c r="S17" s="156" t="s">
        <v>422</v>
      </c>
      <c r="T17" s="156" t="s">
        <v>211</v>
      </c>
      <c r="U17" s="156"/>
      <c r="V17" s="156"/>
      <c r="W17" s="156"/>
      <c r="X17" s="156"/>
      <c r="Y17" s="156"/>
      <c r="Z17" s="156"/>
      <c r="AA17" s="156" t="s">
        <v>212</v>
      </c>
      <c r="AB17" s="156"/>
      <c r="AC17" s="156" t="s">
        <v>213</v>
      </c>
      <c r="AD17" s="156"/>
      <c r="AE17" s="156"/>
      <c r="AF17" s="156"/>
      <c r="AG17" s="156"/>
      <c r="AH17" s="156"/>
      <c r="AI17" s="156" t="s">
        <v>364</v>
      </c>
      <c r="AJ17" s="156"/>
      <c r="AK17" s="156"/>
      <c r="AL17" s="156"/>
      <c r="AM17" s="156"/>
      <c r="AN17" s="156" t="s">
        <v>363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214</v>
      </c>
      <c r="U18" s="156"/>
      <c r="V18" s="156" t="s">
        <v>215</v>
      </c>
      <c r="W18" s="156" t="s">
        <v>216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217</v>
      </c>
      <c r="U19" s="1" t="s">
        <v>218</v>
      </c>
      <c r="V19" s="156"/>
      <c r="W19" s="1" t="s">
        <v>219</v>
      </c>
      <c r="X19" s="1" t="s">
        <v>220</v>
      </c>
      <c r="Y19" s="1" t="s">
        <v>221</v>
      </c>
      <c r="Z19" s="1" t="s">
        <v>222</v>
      </c>
      <c r="AA19" s="1" t="s">
        <v>204</v>
      </c>
      <c r="AB19" s="1" t="s">
        <v>251</v>
      </c>
      <c r="AC19" s="1" t="s">
        <v>223</v>
      </c>
      <c r="AD19" s="1" t="s">
        <v>249</v>
      </c>
      <c r="AE19" s="1" t="s">
        <v>224</v>
      </c>
      <c r="AF19" s="1" t="s">
        <v>250</v>
      </c>
      <c r="AG19" s="1" t="s">
        <v>225</v>
      </c>
      <c r="AH19" s="1" t="s">
        <v>226</v>
      </c>
      <c r="AI19" s="1" t="s">
        <v>227</v>
      </c>
      <c r="AJ19" s="1" t="s">
        <v>228</v>
      </c>
      <c r="AK19" s="1" t="s">
        <v>229</v>
      </c>
      <c r="AL19" s="1" t="s">
        <v>230</v>
      </c>
      <c r="AM19" s="1" t="s">
        <v>411</v>
      </c>
      <c r="AN19" s="1" t="s">
        <v>263</v>
      </c>
      <c r="AO19" s="1" t="s">
        <v>231</v>
      </c>
      <c r="AP19" s="1" t="s">
        <v>366</v>
      </c>
      <c r="AQ19" s="1" t="s">
        <v>365</v>
      </c>
      <c r="AR19" s="1" t="s">
        <v>412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252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18</v>
      </c>
      <c r="Q21" s="8">
        <v>1</v>
      </c>
      <c r="R21" s="8">
        <v>17</v>
      </c>
      <c r="S21" s="8">
        <v>11</v>
      </c>
      <c r="T21" s="8">
        <v>0</v>
      </c>
      <c r="U21" s="8">
        <v>18</v>
      </c>
      <c r="V21" s="8">
        <v>6</v>
      </c>
      <c r="W21" s="8">
        <v>3</v>
      </c>
      <c r="X21" s="8">
        <v>6</v>
      </c>
      <c r="Y21" s="8">
        <v>0</v>
      </c>
      <c r="Z21" s="8">
        <v>9</v>
      </c>
      <c r="AA21" s="8">
        <v>1</v>
      </c>
      <c r="AB21" s="8">
        <v>1</v>
      </c>
      <c r="AC21" s="8">
        <v>6</v>
      </c>
      <c r="AD21" s="8">
        <v>6</v>
      </c>
      <c r="AE21" s="8">
        <v>5</v>
      </c>
      <c r="AF21" s="8">
        <v>5</v>
      </c>
      <c r="AG21" s="8">
        <v>0</v>
      </c>
      <c r="AH21" s="8">
        <v>6</v>
      </c>
      <c r="AI21" s="8">
        <v>0</v>
      </c>
      <c r="AJ21" s="8">
        <v>3</v>
      </c>
      <c r="AK21" s="8">
        <v>3</v>
      </c>
      <c r="AL21" s="8">
        <v>8</v>
      </c>
      <c r="AM21" s="8">
        <v>4</v>
      </c>
      <c r="AN21" s="8">
        <v>1</v>
      </c>
      <c r="AO21" s="8">
        <v>4</v>
      </c>
      <c r="AP21" s="8">
        <v>13</v>
      </c>
      <c r="AQ21" s="8">
        <v>2</v>
      </c>
      <c r="AR21" s="8">
        <v>2</v>
      </c>
    </row>
    <row r="22" spans="1:44" ht="30" customHeight="1">
      <c r="A22" s="7" t="s">
        <v>232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2</v>
      </c>
      <c r="Q22" s="8">
        <v>0</v>
      </c>
      <c r="R22" s="8">
        <v>2</v>
      </c>
      <c r="S22" s="8">
        <v>2</v>
      </c>
      <c r="T22" s="8">
        <v>0</v>
      </c>
      <c r="U22" s="8">
        <v>2</v>
      </c>
      <c r="V22" s="8">
        <v>2</v>
      </c>
      <c r="W22" s="8">
        <v>1</v>
      </c>
      <c r="X22" s="8">
        <v>1</v>
      </c>
      <c r="Y22" s="8">
        <v>0</v>
      </c>
      <c r="Z22" s="8">
        <v>0</v>
      </c>
      <c r="AA22" s="8">
        <v>0</v>
      </c>
      <c r="AB22" s="8">
        <v>0</v>
      </c>
      <c r="AC22" s="8">
        <v>2</v>
      </c>
      <c r="AD22" s="8">
        <v>2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2</v>
      </c>
      <c r="AM22" s="8">
        <v>0</v>
      </c>
      <c r="AN22" s="8">
        <v>0</v>
      </c>
      <c r="AO22" s="8">
        <v>0</v>
      </c>
      <c r="AP22" s="8">
        <v>2</v>
      </c>
      <c r="AQ22" s="8">
        <v>0</v>
      </c>
      <c r="AR22" s="8">
        <v>0</v>
      </c>
    </row>
    <row r="23" spans="1:44" ht="30" customHeight="1">
      <c r="A23" s="7" t="s">
        <v>253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1</v>
      </c>
      <c r="T23" s="8">
        <v>0</v>
      </c>
      <c r="U23" s="8">
        <v>1</v>
      </c>
      <c r="V23" s="8">
        <v>1</v>
      </c>
      <c r="W23" s="8">
        <v>0</v>
      </c>
      <c r="X23" s="8">
        <v>1</v>
      </c>
      <c r="Y23" s="8">
        <v>0</v>
      </c>
      <c r="Z23" s="8">
        <v>0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1</v>
      </c>
      <c r="AM23" s="8">
        <v>0</v>
      </c>
      <c r="AN23" s="8">
        <v>0</v>
      </c>
      <c r="AO23" s="8">
        <v>0</v>
      </c>
      <c r="AP23" s="8">
        <v>1</v>
      </c>
      <c r="AQ23" s="8">
        <v>0</v>
      </c>
      <c r="AR23" s="8">
        <v>0</v>
      </c>
    </row>
    <row r="24" spans="1:44" ht="19.5" customHeight="1">
      <c r="A24" s="7" t="s">
        <v>254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1</v>
      </c>
      <c r="Q24" s="8">
        <v>0</v>
      </c>
      <c r="R24" s="8">
        <v>1</v>
      </c>
      <c r="S24" s="8">
        <v>1</v>
      </c>
      <c r="T24" s="8">
        <v>0</v>
      </c>
      <c r="U24" s="8">
        <v>1</v>
      </c>
      <c r="V24" s="8">
        <v>1</v>
      </c>
      <c r="W24" s="8">
        <v>1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1</v>
      </c>
      <c r="AD24" s="8">
        <v>1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1</v>
      </c>
      <c r="AM24" s="8">
        <v>0</v>
      </c>
      <c r="AN24" s="8">
        <v>0</v>
      </c>
      <c r="AO24" s="8">
        <v>0</v>
      </c>
      <c r="AP24" s="8">
        <v>1</v>
      </c>
      <c r="AQ24" s="8">
        <v>0</v>
      </c>
      <c r="AR24" s="8">
        <v>0</v>
      </c>
    </row>
    <row r="25" spans="1:44" ht="19.5" customHeight="1">
      <c r="A25" s="7" t="s">
        <v>233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9.5" customHeight="1">
      <c r="A26" s="7" t="s">
        <v>238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9.5" customHeight="1">
      <c r="A27" s="7" t="s">
        <v>255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11</v>
      </c>
      <c r="Q27" s="8">
        <v>1</v>
      </c>
      <c r="R27" s="8">
        <v>10</v>
      </c>
      <c r="S27" s="8">
        <v>6</v>
      </c>
      <c r="T27" s="8">
        <v>0</v>
      </c>
      <c r="U27" s="8">
        <v>11</v>
      </c>
      <c r="V27" s="8">
        <v>4</v>
      </c>
      <c r="W27" s="8">
        <v>2</v>
      </c>
      <c r="X27" s="8">
        <v>5</v>
      </c>
      <c r="Y27" s="8">
        <v>0</v>
      </c>
      <c r="Z27" s="8">
        <v>4</v>
      </c>
      <c r="AA27" s="8">
        <v>1</v>
      </c>
      <c r="AB27" s="8">
        <v>1</v>
      </c>
      <c r="AC27" s="8">
        <v>4</v>
      </c>
      <c r="AD27" s="8">
        <v>4</v>
      </c>
      <c r="AE27" s="8">
        <v>5</v>
      </c>
      <c r="AF27" s="8">
        <v>5</v>
      </c>
      <c r="AG27" s="8">
        <v>0</v>
      </c>
      <c r="AH27" s="8">
        <v>1</v>
      </c>
      <c r="AI27" s="8">
        <v>0</v>
      </c>
      <c r="AJ27" s="8">
        <v>2</v>
      </c>
      <c r="AK27" s="8">
        <v>3</v>
      </c>
      <c r="AL27" s="8">
        <v>2</v>
      </c>
      <c r="AM27" s="8">
        <v>4</v>
      </c>
      <c r="AN27" s="8">
        <v>0</v>
      </c>
      <c r="AO27" s="8">
        <v>4</v>
      </c>
      <c r="AP27" s="8">
        <v>7</v>
      </c>
      <c r="AQ27" s="8">
        <v>1</v>
      </c>
      <c r="AR27" s="8">
        <v>1</v>
      </c>
    </row>
    <row r="28" spans="1:44" ht="30" customHeight="1">
      <c r="A28" s="24" t="s">
        <v>256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9.5" customHeight="1">
      <c r="A29" s="3" t="s">
        <v>257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7</v>
      </c>
      <c r="Q29" s="8">
        <v>1</v>
      </c>
      <c r="R29" s="8">
        <v>6</v>
      </c>
      <c r="S29" s="8">
        <v>3</v>
      </c>
      <c r="T29" s="8">
        <v>0</v>
      </c>
      <c r="U29" s="8">
        <v>7</v>
      </c>
      <c r="V29" s="8">
        <v>0</v>
      </c>
      <c r="W29" s="8">
        <v>1</v>
      </c>
      <c r="X29" s="8">
        <v>3</v>
      </c>
      <c r="Y29" s="8">
        <v>0</v>
      </c>
      <c r="Z29" s="8">
        <v>3</v>
      </c>
      <c r="AA29" s="8">
        <v>1</v>
      </c>
      <c r="AB29" s="8">
        <v>1</v>
      </c>
      <c r="AC29" s="8">
        <v>2</v>
      </c>
      <c r="AD29" s="8">
        <v>2</v>
      </c>
      <c r="AE29" s="8">
        <v>4</v>
      </c>
      <c r="AF29" s="8">
        <v>4</v>
      </c>
      <c r="AG29" s="8">
        <v>0</v>
      </c>
      <c r="AH29" s="8">
        <v>1</v>
      </c>
      <c r="AI29" s="8">
        <v>0</v>
      </c>
      <c r="AJ29" s="8">
        <v>2</v>
      </c>
      <c r="AK29" s="8">
        <v>2</v>
      </c>
      <c r="AL29" s="8">
        <v>1</v>
      </c>
      <c r="AM29" s="8">
        <v>2</v>
      </c>
      <c r="AN29" s="8">
        <v>0</v>
      </c>
      <c r="AO29" s="8">
        <v>4</v>
      </c>
      <c r="AP29" s="8">
        <v>3</v>
      </c>
      <c r="AQ29" s="8">
        <v>1</v>
      </c>
      <c r="AR29" s="8">
        <v>1</v>
      </c>
    </row>
    <row r="30" spans="1:44" ht="19.5" customHeight="1">
      <c r="A30" s="3" t="s">
        <v>258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1</v>
      </c>
      <c r="Q30" s="8">
        <v>0</v>
      </c>
      <c r="R30" s="8">
        <v>1</v>
      </c>
      <c r="S30" s="8">
        <v>1</v>
      </c>
      <c r="T30" s="8">
        <v>0</v>
      </c>
      <c r="U30" s="8">
        <v>1</v>
      </c>
      <c r="V30" s="8">
        <v>1</v>
      </c>
      <c r="W30" s="8">
        <v>0</v>
      </c>
      <c r="X30" s="8">
        <v>1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1</v>
      </c>
      <c r="AN30" s="8">
        <v>0</v>
      </c>
      <c r="AO30" s="8">
        <v>0</v>
      </c>
      <c r="AP30" s="8">
        <v>1</v>
      </c>
      <c r="AQ30" s="8">
        <v>0</v>
      </c>
      <c r="AR30" s="8">
        <v>0</v>
      </c>
    </row>
    <row r="31" spans="1:44" ht="19.5" customHeight="1">
      <c r="A31" s="3" t="s">
        <v>239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9.5" customHeight="1">
      <c r="A32" s="25" t="s">
        <v>259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19.5" customHeight="1">
      <c r="A33" s="25" t="s">
        <v>260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3</v>
      </c>
      <c r="Q33" s="8">
        <v>0</v>
      </c>
      <c r="R33" s="8">
        <v>3</v>
      </c>
      <c r="S33" s="8">
        <v>2</v>
      </c>
      <c r="T33" s="8">
        <v>0</v>
      </c>
      <c r="U33" s="8">
        <v>3</v>
      </c>
      <c r="V33" s="8">
        <v>3</v>
      </c>
      <c r="W33" s="8">
        <v>1</v>
      </c>
      <c r="X33" s="8">
        <v>1</v>
      </c>
      <c r="Y33" s="8">
        <v>0</v>
      </c>
      <c r="Z33" s="8">
        <v>1</v>
      </c>
      <c r="AA33" s="8">
        <v>0</v>
      </c>
      <c r="AB33" s="8">
        <v>0</v>
      </c>
      <c r="AC33" s="8">
        <v>2</v>
      </c>
      <c r="AD33" s="8">
        <v>2</v>
      </c>
      <c r="AE33" s="8">
        <v>1</v>
      </c>
      <c r="AF33" s="8">
        <v>1</v>
      </c>
      <c r="AG33" s="8">
        <v>0</v>
      </c>
      <c r="AH33" s="8">
        <v>0</v>
      </c>
      <c r="AI33" s="8">
        <v>0</v>
      </c>
      <c r="AJ33" s="8">
        <v>0</v>
      </c>
      <c r="AK33" s="8">
        <v>1</v>
      </c>
      <c r="AL33" s="8">
        <v>1</v>
      </c>
      <c r="AM33" s="8">
        <v>1</v>
      </c>
      <c r="AN33" s="8">
        <v>0</v>
      </c>
      <c r="AO33" s="8">
        <v>0</v>
      </c>
      <c r="AP33" s="8">
        <v>3</v>
      </c>
      <c r="AQ33" s="8">
        <v>0</v>
      </c>
      <c r="AR33" s="8">
        <v>0</v>
      </c>
    </row>
    <row r="34" spans="1:44" ht="19.5" customHeight="1">
      <c r="A34" s="26" t="s">
        <v>240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19.5" customHeight="1">
      <c r="A35" s="7" t="s">
        <v>261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19.5" customHeight="1">
      <c r="A36" s="7" t="s">
        <v>241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5</v>
      </c>
      <c r="Q36" s="8">
        <v>0</v>
      </c>
      <c r="R36" s="8">
        <v>5</v>
      </c>
      <c r="S36" s="8">
        <v>3</v>
      </c>
      <c r="T36" s="8">
        <v>0</v>
      </c>
      <c r="U36" s="8">
        <v>5</v>
      </c>
      <c r="V36" s="8">
        <v>0</v>
      </c>
      <c r="W36" s="8">
        <v>0</v>
      </c>
      <c r="X36" s="8">
        <v>0</v>
      </c>
      <c r="Y36" s="8">
        <v>0</v>
      </c>
      <c r="Z36" s="8">
        <v>5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5</v>
      </c>
      <c r="AI36" s="8">
        <v>0</v>
      </c>
      <c r="AJ36" s="8">
        <v>1</v>
      </c>
      <c r="AK36" s="8">
        <v>0</v>
      </c>
      <c r="AL36" s="8">
        <v>4</v>
      </c>
      <c r="AM36" s="8">
        <v>0</v>
      </c>
      <c r="AN36" s="8">
        <v>1</v>
      </c>
      <c r="AO36" s="8">
        <v>0</v>
      </c>
      <c r="AP36" s="8">
        <v>4</v>
      </c>
      <c r="AQ36" s="8">
        <v>1</v>
      </c>
      <c r="AR36" s="8">
        <v>1</v>
      </c>
    </row>
    <row r="37" spans="1:43" ht="60" customHeight="1">
      <c r="A37" s="17" t="s">
        <v>265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242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243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244</v>
      </c>
      <c r="O40" s="18">
        <v>20</v>
      </c>
      <c r="P40" s="86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419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420</v>
      </c>
      <c r="O42" s="18">
        <v>22</v>
      </c>
      <c r="P42" s="86">
        <v>0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7:P86"/>
  <sheetViews>
    <sheetView showGridLines="0" zoomScalePageLayoutView="0" workbookViewId="0" topLeftCell="A59">
      <selection activeCell="P21" sqref="P21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421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368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202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266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267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>
      <c r="A22" s="7" t="s">
        <v>268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1132</v>
      </c>
    </row>
    <row r="23" spans="1:16" ht="15.75">
      <c r="A23" s="7" t="s">
        <v>369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14</v>
      </c>
    </row>
    <row r="24" spans="1:16" ht="15.75">
      <c r="A24" s="7" t="s">
        <v>269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476</v>
      </c>
    </row>
    <row r="25" spans="1:16" ht="15.75">
      <c r="A25" s="7" t="s">
        <v>370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371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270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271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1</v>
      </c>
    </row>
    <row r="29" spans="1:16" ht="15.75">
      <c r="A29" s="7" t="s">
        <v>272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273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1</v>
      </c>
    </row>
    <row r="31" spans="1:16" ht="15.75">
      <c r="A31" s="7" t="s">
        <v>274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372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373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275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276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374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277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278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279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375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>
      <c r="A41" s="7" t="s">
        <v>376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280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>
      <c r="A43" s="7" t="s">
        <v>281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>
      <c r="A44" s="7" t="s">
        <v>282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281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283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0</v>
      </c>
    </row>
    <row r="47" spans="1:16" ht="25.5">
      <c r="A47" s="7" t="s">
        <v>284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285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286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0</v>
      </c>
    </row>
    <row r="50" spans="1:16" ht="15.75">
      <c r="A50" s="7" t="s">
        <v>377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415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>
      <c r="A52" s="7" t="s">
        <v>287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>
      <c r="A53" s="7" t="s">
        <v>378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379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288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380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7</v>
      </c>
    </row>
    <row r="57" spans="1:16" ht="25.5">
      <c r="A57" s="7" t="s">
        <v>289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0</v>
      </c>
    </row>
    <row r="58" spans="1:16" ht="15.75">
      <c r="A58" s="7" t="s">
        <v>290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0</v>
      </c>
    </row>
    <row r="59" spans="1:16" ht="15.75">
      <c r="A59" s="7" t="s">
        <v>381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0</v>
      </c>
    </row>
    <row r="60" spans="1:16" ht="25.5">
      <c r="A60" s="7" t="s">
        <v>382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>
      <c r="A61" s="7" t="s">
        <v>383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3</v>
      </c>
    </row>
    <row r="62" spans="1:16" ht="25.5">
      <c r="A62" s="7" t="s">
        <v>384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0</v>
      </c>
    </row>
    <row r="63" spans="1:16" ht="15.75">
      <c r="A63" s="7" t="s">
        <v>291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292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>
      <c r="A65" s="7" t="s">
        <v>293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294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385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>
      <c r="A68" s="7" t="s">
        <v>386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1</v>
      </c>
    </row>
    <row r="69" spans="1:16" ht="15.75">
      <c r="A69" s="7" t="s">
        <v>387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388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389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5</v>
      </c>
    </row>
    <row r="72" spans="1:16" ht="25.5">
      <c r="A72" s="7" t="s">
        <v>390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0</v>
      </c>
    </row>
    <row r="73" spans="1:16" ht="15.75">
      <c r="A73" s="7" t="s">
        <v>295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296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391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297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392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298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299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>
      <c r="A80" s="7" t="s">
        <v>300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0</v>
      </c>
    </row>
    <row r="81" spans="1:16" ht="15.75">
      <c r="A81" s="67" t="s">
        <v>393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4</v>
      </c>
    </row>
    <row r="82" spans="1:16" ht="15.75">
      <c r="A82" s="7" t="s">
        <v>416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>
      <c r="A83" s="7" t="s">
        <v>301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0</v>
      </c>
    </row>
    <row r="84" spans="1:16" ht="15.75">
      <c r="A84" s="7" t="s">
        <v>302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0</v>
      </c>
    </row>
    <row r="85" spans="1:16" ht="15.75" customHeight="1">
      <c r="A85" s="7" t="s">
        <v>394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>
      <c r="A86" s="7" t="s">
        <v>417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7:P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401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311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193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402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303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7312</v>
      </c>
    </row>
    <row r="22" spans="1:16" ht="15.75">
      <c r="A22" s="7" t="s">
        <v>304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7312</v>
      </c>
    </row>
    <row r="23" spans="1:16" ht="15.75">
      <c r="A23" s="7" t="s">
        <v>305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0</v>
      </c>
    </row>
    <row r="24" spans="1:16" ht="25.5">
      <c r="A24" s="7" t="s">
        <v>306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0</v>
      </c>
    </row>
    <row r="25" spans="1:16" ht="15.75">
      <c r="A25" s="7" t="s">
        <v>307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0</v>
      </c>
    </row>
    <row r="26" spans="1:16" ht="15.75">
      <c r="A26" s="7" t="s">
        <v>308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>
      <c r="A27" s="7" t="s">
        <v>309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</row>
    <row r="28" spans="1:16" ht="15.75">
      <c r="A28" s="7" t="s">
        <v>310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0</v>
      </c>
    </row>
    <row r="29" spans="1:16" ht="15.75">
      <c r="A29" s="7" t="s">
        <v>367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2012-08-08T09:31:46Z</cp:lastPrinted>
  <dcterms:created xsi:type="dcterms:W3CDTF">2009-09-17T07:17:02Z</dcterms:created>
  <dcterms:modified xsi:type="dcterms:W3CDTF">2019-02-01T12:44:35Z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15.01.001.56.26.359</vt:lpwstr>
  </property>
</Properties>
</file>